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135"/>
  </bookViews>
  <sheets>
    <sheet name="подгон " sheetId="10" r:id="rId1"/>
  </sheets>
  <calcPr calcId="144525"/>
</workbook>
</file>

<file path=xl/calcChain.xml><?xml version="1.0" encoding="utf-8"?>
<calcChain xmlns="http://schemas.openxmlformats.org/spreadsheetml/2006/main">
  <c r="D45" i="10" l="1"/>
  <c r="D46" i="10" s="1"/>
  <c r="D47" i="10" s="1"/>
  <c r="D50" i="10" s="1"/>
  <c r="D8" i="10"/>
  <c r="D9" i="10" s="1"/>
  <c r="D10" i="10" s="1"/>
  <c r="D13" i="10" s="1"/>
  <c r="D56" i="10"/>
  <c r="D55" i="10"/>
  <c r="D54" i="10"/>
  <c r="D37" i="10"/>
  <c r="D36" i="10"/>
  <c r="D35" i="10"/>
  <c r="D26" i="10"/>
  <c r="D18" i="10"/>
  <c r="D17" i="10"/>
  <c r="D48" i="10" l="1"/>
  <c r="D49" i="10" s="1"/>
  <c r="D51" i="10" s="1"/>
  <c r="D11" i="10"/>
  <c r="D12" i="10" s="1"/>
  <c r="D14" i="10" s="1"/>
  <c r="D15" i="10" s="1"/>
  <c r="D27" i="10"/>
  <c r="D28" i="10" s="1"/>
  <c r="D29" i="10" l="1"/>
  <c r="D30" i="10"/>
  <c r="D31" i="10"/>
  <c r="D52" i="10"/>
  <c r="D57" i="10" s="1"/>
  <c r="D19" i="10"/>
  <c r="D20" i="10" l="1"/>
  <c r="D21" i="10" s="1"/>
  <c r="D58" i="10"/>
  <c r="D59" i="10" s="1"/>
  <c r="D32" i="10"/>
  <c r="D33" i="10" l="1"/>
  <c r="D38" i="10" s="1"/>
  <c r="D39" i="10" l="1"/>
  <c r="D40" i="10" s="1"/>
</calcChain>
</file>

<file path=xl/sharedStrings.xml><?xml version="1.0" encoding="utf-8"?>
<sst xmlns="http://schemas.openxmlformats.org/spreadsheetml/2006/main" count="108" uniqueCount="41">
  <si>
    <t>№  п/п</t>
  </si>
  <si>
    <t>Статьи затрат</t>
  </si>
  <si>
    <t>Сумма затрат, руб.</t>
  </si>
  <si>
    <t>1.</t>
  </si>
  <si>
    <t>Объем</t>
  </si>
  <si>
    <t>2.</t>
  </si>
  <si>
    <t>Зарплата слесаря - сантехника (проход слесаря от офиса до рабочего объекта, сброс воды, уход с рабочего объекта).</t>
  </si>
  <si>
    <t>Северная надбавка, районный коэффициент</t>
  </si>
  <si>
    <t>3.</t>
  </si>
  <si>
    <t>Итого ФОТ</t>
  </si>
  <si>
    <t>4.</t>
  </si>
  <si>
    <t>Страховой пенсионный взнос</t>
  </si>
  <si>
    <t>5.</t>
  </si>
  <si>
    <t xml:space="preserve">Итого </t>
  </si>
  <si>
    <t>6.</t>
  </si>
  <si>
    <t>7.</t>
  </si>
  <si>
    <t>Общехозяйственные расходы</t>
  </si>
  <si>
    <t>85% от ФОТ</t>
  </si>
  <si>
    <t>8.</t>
  </si>
  <si>
    <t>Итого</t>
  </si>
  <si>
    <t>Рентабельность</t>
  </si>
  <si>
    <t>10.</t>
  </si>
  <si>
    <t>Всего</t>
  </si>
  <si>
    <t>10 литров</t>
  </si>
  <si>
    <t xml:space="preserve">9. </t>
  </si>
  <si>
    <t>40 литров</t>
  </si>
  <si>
    <t xml:space="preserve">Калькуляция на сброс воды из системы холодного водоснабжения </t>
  </si>
  <si>
    <t xml:space="preserve">Калькуляция на сброс воды из системы горячего водоснабжения </t>
  </si>
  <si>
    <t>Калькуляция на сброс воды из системы отопления</t>
  </si>
  <si>
    <t>45 литров</t>
  </si>
  <si>
    <t>30 мин</t>
  </si>
  <si>
    <t xml:space="preserve">НДС </t>
  </si>
  <si>
    <t>11.</t>
  </si>
  <si>
    <t>Итого, с НДС</t>
  </si>
  <si>
    <t>рублей</t>
  </si>
  <si>
    <t>предоставлении дополнительных услуг</t>
  </si>
  <si>
    <t>Сброс ХВС 24,95 руб за 1м3</t>
  </si>
  <si>
    <t>Стоки 15,96 руб за 1м3</t>
  </si>
  <si>
    <t>Сброс ГВС (теплоноситель) 24,95 руб за 1м3</t>
  </si>
  <si>
    <t>Сброс ГВС (теплоэнергия) 1644,41 руб за 1 Гкал</t>
  </si>
  <si>
    <t>Приложение №1_ к Положению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</si>
</sst>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_-* #,##0.0_р_._-;\-* #,##0.0_р_._-;_-* &quot;-&quot;??_р_._-;_-@_-"/>
  </numFmts>
  <fonts count="3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B3" sqref="B3"/>
    </sheetView>
  </sheetViews>
  <sheetFormatPr defaultRowHeight="12.75" x14ac:dyDescent="0.2"/>
  <cols>
    <col min="1" max="1" width="4.42578125" style="2" customWidth="1"/>
    <col min="2" max="2" width="59.5703125" style="2" customWidth="1"/>
    <col min="3" max="3" width="13.7109375" style="2" customWidth="1"/>
    <col min="4" max="4" width="14" style="2" customWidth="1"/>
    <col min="5" max="5" width="12.28515625" style="2" hidden="1" customWidth="1"/>
    <col min="6" max="11" width="0" style="2" hidden="1" customWidth="1"/>
    <col min="12" max="16384" width="9.140625" style="2"/>
  </cols>
  <sheetData>
    <row r="1" spans="1:8" x14ac:dyDescent="0.2">
      <c r="A1" s="13"/>
      <c r="B1" s="13"/>
      <c r="C1" s="13"/>
      <c r="D1" s="1" t="s">
        <v>40</v>
      </c>
      <c r="E1" s="13"/>
      <c r="F1" s="13"/>
      <c r="G1" s="13"/>
      <c r="H1" s="13"/>
    </row>
    <row r="2" spans="1:8" x14ac:dyDescent="0.2">
      <c r="A2" s="13"/>
      <c r="B2" s="13"/>
      <c r="C2" s="13"/>
      <c r="D2" s="1" t="s">
        <v>35</v>
      </c>
      <c r="E2" s="13"/>
      <c r="F2" s="13"/>
      <c r="G2" s="13"/>
      <c r="H2" s="13"/>
    </row>
    <row r="4" spans="1:8" x14ac:dyDescent="0.2">
      <c r="A4" s="12"/>
      <c r="B4" s="12"/>
      <c r="C4" s="12"/>
      <c r="D4" s="12"/>
    </row>
    <row r="5" spans="1:8" x14ac:dyDescent="0.2">
      <c r="A5" s="18" t="s">
        <v>26</v>
      </c>
      <c r="B5" s="18"/>
      <c r="C5" s="18"/>
      <c r="D5" s="18"/>
    </row>
    <row r="7" spans="1:8" ht="25.5" x14ac:dyDescent="0.2">
      <c r="A7" s="3" t="s">
        <v>0</v>
      </c>
      <c r="B7" s="4" t="s">
        <v>1</v>
      </c>
      <c r="C7" s="4" t="s">
        <v>4</v>
      </c>
      <c r="D7" s="3" t="s">
        <v>2</v>
      </c>
    </row>
    <row r="8" spans="1:8" ht="25.5" x14ac:dyDescent="0.2">
      <c r="A8" s="4" t="s">
        <v>3</v>
      </c>
      <c r="B8" s="3" t="s">
        <v>6</v>
      </c>
      <c r="C8" s="5" t="s">
        <v>30</v>
      </c>
      <c r="D8" s="16">
        <f>7633*2/164.42/60*30.327</f>
        <v>46.929812066658563</v>
      </c>
    </row>
    <row r="9" spans="1:8" x14ac:dyDescent="0.2">
      <c r="A9" s="4" t="s">
        <v>5</v>
      </c>
      <c r="B9" s="3" t="s">
        <v>7</v>
      </c>
      <c r="C9" s="6">
        <v>0.6</v>
      </c>
      <c r="D9" s="16">
        <f>D8*60/100</f>
        <v>28.157887239995137</v>
      </c>
    </row>
    <row r="10" spans="1:8" x14ac:dyDescent="0.2">
      <c r="A10" s="4" t="s">
        <v>8</v>
      </c>
      <c r="B10" s="4" t="s">
        <v>9</v>
      </c>
      <c r="C10" s="7"/>
      <c r="D10" s="16">
        <f>D8+D9</f>
        <v>75.087699306653704</v>
      </c>
    </row>
    <row r="11" spans="1:8" x14ac:dyDescent="0.2">
      <c r="A11" s="4" t="s">
        <v>10</v>
      </c>
      <c r="B11" s="4" t="s">
        <v>11</v>
      </c>
      <c r="C11" s="8">
        <v>0.30199999999999999</v>
      </c>
      <c r="D11" s="16">
        <f>D10*30.2/100</f>
        <v>22.676485190609419</v>
      </c>
    </row>
    <row r="12" spans="1:8" x14ac:dyDescent="0.2">
      <c r="A12" s="4" t="s">
        <v>12</v>
      </c>
      <c r="B12" s="4" t="s">
        <v>13</v>
      </c>
      <c r="C12" s="7"/>
      <c r="D12" s="16">
        <f>D10+D11</f>
        <v>97.76418449726313</v>
      </c>
    </row>
    <row r="13" spans="1:8" x14ac:dyDescent="0.2">
      <c r="A13" s="4" t="s">
        <v>14</v>
      </c>
      <c r="B13" s="4" t="s">
        <v>16</v>
      </c>
      <c r="C13" s="9" t="s">
        <v>17</v>
      </c>
      <c r="D13" s="16">
        <f>D10*85/100</f>
        <v>63.824544410655648</v>
      </c>
    </row>
    <row r="14" spans="1:8" x14ac:dyDescent="0.2">
      <c r="A14" s="4" t="s">
        <v>15</v>
      </c>
      <c r="B14" s="4" t="s">
        <v>19</v>
      </c>
      <c r="C14" s="7"/>
      <c r="D14" s="16">
        <f>D12+D13</f>
        <v>161.58872890791878</v>
      </c>
    </row>
    <row r="15" spans="1:8" x14ac:dyDescent="0.2">
      <c r="A15" s="4" t="s">
        <v>18</v>
      </c>
      <c r="B15" s="4" t="s">
        <v>20</v>
      </c>
      <c r="C15" s="6">
        <v>0.1</v>
      </c>
      <c r="D15" s="16">
        <f>D14*10/100+1</f>
        <v>17.158872890791876</v>
      </c>
    </row>
    <row r="16" spans="1:8" x14ac:dyDescent="0.2">
      <c r="A16" s="4"/>
      <c r="B16" s="4"/>
      <c r="C16" s="7"/>
      <c r="D16" s="16"/>
    </row>
    <row r="17" spans="1:4" x14ac:dyDescent="0.2">
      <c r="A17" s="4" t="s">
        <v>24</v>
      </c>
      <c r="B17" s="4" t="s">
        <v>36</v>
      </c>
      <c r="C17" s="7" t="s">
        <v>23</v>
      </c>
      <c r="D17" s="16">
        <f>10/1000*24.95</f>
        <v>0.2495</v>
      </c>
    </row>
    <row r="18" spans="1:4" x14ac:dyDescent="0.2">
      <c r="A18" s="4"/>
      <c r="B18" s="4" t="s">
        <v>37</v>
      </c>
      <c r="C18" s="7" t="s">
        <v>23</v>
      </c>
      <c r="D18" s="16">
        <f>10/1000*15.96</f>
        <v>0.15960000000000002</v>
      </c>
    </row>
    <row r="19" spans="1:4" x14ac:dyDescent="0.2">
      <c r="A19" s="4" t="s">
        <v>21</v>
      </c>
      <c r="B19" s="4" t="s">
        <v>22</v>
      </c>
      <c r="C19" s="7"/>
      <c r="D19" s="16">
        <f>D14+D15+D16+D17+D18</f>
        <v>179.15670179871069</v>
      </c>
    </row>
    <row r="20" spans="1:4" x14ac:dyDescent="0.2">
      <c r="A20" s="4" t="s">
        <v>32</v>
      </c>
      <c r="B20" s="4" t="s">
        <v>31</v>
      </c>
      <c r="C20" s="10">
        <v>0.2</v>
      </c>
      <c r="D20" s="16">
        <f>D19*0.2</f>
        <v>35.831340359742136</v>
      </c>
    </row>
    <row r="21" spans="1:4" x14ac:dyDescent="0.2">
      <c r="A21" s="4"/>
      <c r="B21" s="4" t="s">
        <v>33</v>
      </c>
      <c r="C21" s="11" t="s">
        <v>34</v>
      </c>
      <c r="D21" s="17">
        <f>D19+D20</f>
        <v>214.98804215845283</v>
      </c>
    </row>
    <row r="23" spans="1:4" x14ac:dyDescent="0.2">
      <c r="A23" s="18" t="s">
        <v>27</v>
      </c>
      <c r="B23" s="18"/>
      <c r="C23" s="18"/>
      <c r="D23" s="18"/>
    </row>
    <row r="25" spans="1:4" ht="25.5" x14ac:dyDescent="0.2">
      <c r="A25" s="3" t="s">
        <v>0</v>
      </c>
      <c r="B25" s="4" t="s">
        <v>1</v>
      </c>
      <c r="C25" s="4" t="s">
        <v>4</v>
      </c>
      <c r="D25" s="3" t="s">
        <v>2</v>
      </c>
    </row>
    <row r="26" spans="1:4" ht="25.5" x14ac:dyDescent="0.2">
      <c r="A26" s="4" t="s">
        <v>3</v>
      </c>
      <c r="B26" s="3" t="s">
        <v>6</v>
      </c>
      <c r="C26" s="5" t="s">
        <v>30</v>
      </c>
      <c r="D26" s="16">
        <f>7633*2/164.42/60*30.327</f>
        <v>46.929812066658563</v>
      </c>
    </row>
    <row r="27" spans="1:4" x14ac:dyDescent="0.2">
      <c r="A27" s="4" t="s">
        <v>5</v>
      </c>
      <c r="B27" s="3" t="s">
        <v>7</v>
      </c>
      <c r="C27" s="6">
        <v>0.6</v>
      </c>
      <c r="D27" s="16">
        <f>D26*60/100</f>
        <v>28.157887239995137</v>
      </c>
    </row>
    <row r="28" spans="1:4" x14ac:dyDescent="0.2">
      <c r="A28" s="4" t="s">
        <v>8</v>
      </c>
      <c r="B28" s="4" t="s">
        <v>9</v>
      </c>
      <c r="C28" s="7"/>
      <c r="D28" s="16">
        <f>D26+D27</f>
        <v>75.087699306653704</v>
      </c>
    </row>
    <row r="29" spans="1:4" x14ac:dyDescent="0.2">
      <c r="A29" s="4" t="s">
        <v>10</v>
      </c>
      <c r="B29" s="4" t="s">
        <v>11</v>
      </c>
      <c r="C29" s="8">
        <v>0.30199999999999999</v>
      </c>
      <c r="D29" s="16">
        <f>D28*30.2/100</f>
        <v>22.676485190609419</v>
      </c>
    </row>
    <row r="30" spans="1:4" x14ac:dyDescent="0.2">
      <c r="A30" s="4" t="s">
        <v>12</v>
      </c>
      <c r="B30" s="4" t="s">
        <v>13</v>
      </c>
      <c r="C30" s="7"/>
      <c r="D30" s="16">
        <f>D28+D29</f>
        <v>97.76418449726313</v>
      </c>
    </row>
    <row r="31" spans="1:4" x14ac:dyDescent="0.2">
      <c r="A31" s="4" t="s">
        <v>14</v>
      </c>
      <c r="B31" s="4" t="s">
        <v>16</v>
      </c>
      <c r="C31" s="9" t="s">
        <v>17</v>
      </c>
      <c r="D31" s="16">
        <f>D28*85/100</f>
        <v>63.824544410655648</v>
      </c>
    </row>
    <row r="32" spans="1:4" x14ac:dyDescent="0.2">
      <c r="A32" s="4" t="s">
        <v>15</v>
      </c>
      <c r="B32" s="4" t="s">
        <v>19</v>
      </c>
      <c r="C32" s="7"/>
      <c r="D32" s="16">
        <f>D30+D31</f>
        <v>161.58872890791878</v>
      </c>
    </row>
    <row r="33" spans="1:4" x14ac:dyDescent="0.2">
      <c r="A33" s="4" t="s">
        <v>18</v>
      </c>
      <c r="B33" s="4" t="s">
        <v>20</v>
      </c>
      <c r="C33" s="6">
        <v>0.1</v>
      </c>
      <c r="D33" s="16">
        <f>D32*10/100</f>
        <v>16.158872890791876</v>
      </c>
    </row>
    <row r="34" spans="1:4" x14ac:dyDescent="0.2">
      <c r="A34" s="4"/>
      <c r="B34" s="4"/>
      <c r="C34" s="7"/>
      <c r="D34" s="16"/>
    </row>
    <row r="35" spans="1:4" x14ac:dyDescent="0.2">
      <c r="A35" s="4" t="s">
        <v>24</v>
      </c>
      <c r="B35" s="4" t="s">
        <v>38</v>
      </c>
      <c r="C35" s="7" t="s">
        <v>25</v>
      </c>
      <c r="D35" s="16">
        <f>40/1000*24.95</f>
        <v>0.998</v>
      </c>
    </row>
    <row r="36" spans="1:4" x14ac:dyDescent="0.2">
      <c r="A36" s="4"/>
      <c r="B36" s="4" t="s">
        <v>39</v>
      </c>
      <c r="C36" s="7" t="s">
        <v>25</v>
      </c>
      <c r="D36" s="16">
        <f>40/1000*0.06*1644.41</f>
        <v>3.9465839999999996</v>
      </c>
    </row>
    <row r="37" spans="1:4" x14ac:dyDescent="0.2">
      <c r="A37" s="4"/>
      <c r="B37" s="4" t="s">
        <v>37</v>
      </c>
      <c r="C37" s="7" t="s">
        <v>25</v>
      </c>
      <c r="D37" s="16">
        <f>40/1000*15.96</f>
        <v>0.63840000000000008</v>
      </c>
    </row>
    <row r="38" spans="1:4" x14ac:dyDescent="0.2">
      <c r="A38" s="4" t="s">
        <v>21</v>
      </c>
      <c r="B38" s="4" t="s">
        <v>22</v>
      </c>
      <c r="C38" s="7"/>
      <c r="D38" s="16">
        <f>D32+D33+D34+D35+D36+D37</f>
        <v>183.33058579871064</v>
      </c>
    </row>
    <row r="39" spans="1:4" x14ac:dyDescent="0.2">
      <c r="A39" s="4" t="s">
        <v>32</v>
      </c>
      <c r="B39" s="4" t="s">
        <v>31</v>
      </c>
      <c r="C39" s="10">
        <v>0.2</v>
      </c>
      <c r="D39" s="16">
        <f>D38*0.2</f>
        <v>36.666117159742129</v>
      </c>
    </row>
    <row r="40" spans="1:4" x14ac:dyDescent="0.2">
      <c r="A40" s="4"/>
      <c r="B40" s="4" t="s">
        <v>33</v>
      </c>
      <c r="C40" s="11" t="s">
        <v>34</v>
      </c>
      <c r="D40" s="17">
        <f>D38+D39</f>
        <v>219.99670295845277</v>
      </c>
    </row>
    <row r="42" spans="1:4" x14ac:dyDescent="0.2">
      <c r="A42" s="18" t="s">
        <v>28</v>
      </c>
      <c r="B42" s="18"/>
      <c r="C42" s="18"/>
      <c r="D42" s="18"/>
    </row>
    <row r="44" spans="1:4" ht="25.5" x14ac:dyDescent="0.2">
      <c r="A44" s="3" t="s">
        <v>0</v>
      </c>
      <c r="B44" s="4" t="s">
        <v>1</v>
      </c>
      <c r="C44" s="4" t="s">
        <v>4</v>
      </c>
      <c r="D44" s="3" t="s">
        <v>2</v>
      </c>
    </row>
    <row r="45" spans="1:4" ht="25.5" x14ac:dyDescent="0.2">
      <c r="A45" s="4" t="s">
        <v>3</v>
      </c>
      <c r="B45" s="3" t="s">
        <v>6</v>
      </c>
      <c r="C45" s="5" t="s">
        <v>30</v>
      </c>
      <c r="D45" s="16">
        <f>7633*2/164.42/60*30.327</f>
        <v>46.929812066658563</v>
      </c>
    </row>
    <row r="46" spans="1:4" x14ac:dyDescent="0.2">
      <c r="A46" s="4" t="s">
        <v>5</v>
      </c>
      <c r="B46" s="3" t="s">
        <v>7</v>
      </c>
      <c r="C46" s="6">
        <v>0.6</v>
      </c>
      <c r="D46" s="14">
        <f>D45*60/100</f>
        <v>28.157887239995137</v>
      </c>
    </row>
    <row r="47" spans="1:4" x14ac:dyDescent="0.2">
      <c r="A47" s="4" t="s">
        <v>8</v>
      </c>
      <c r="B47" s="4" t="s">
        <v>9</v>
      </c>
      <c r="C47" s="7"/>
      <c r="D47" s="14">
        <f>D45+D46</f>
        <v>75.087699306653704</v>
      </c>
    </row>
    <row r="48" spans="1:4" x14ac:dyDescent="0.2">
      <c r="A48" s="4" t="s">
        <v>10</v>
      </c>
      <c r="B48" s="4" t="s">
        <v>11</v>
      </c>
      <c r="C48" s="8">
        <v>0.30199999999999999</v>
      </c>
      <c r="D48" s="14">
        <f>D47*30.2/100</f>
        <v>22.676485190609419</v>
      </c>
    </row>
    <row r="49" spans="1:4" x14ac:dyDescent="0.2">
      <c r="A49" s="4" t="s">
        <v>12</v>
      </c>
      <c r="B49" s="4" t="s">
        <v>13</v>
      </c>
      <c r="C49" s="7"/>
      <c r="D49" s="14">
        <f>D47+D48</f>
        <v>97.76418449726313</v>
      </c>
    </row>
    <row r="50" spans="1:4" x14ac:dyDescent="0.2">
      <c r="A50" s="4" t="s">
        <v>14</v>
      </c>
      <c r="B50" s="4" t="s">
        <v>16</v>
      </c>
      <c r="C50" s="9" t="s">
        <v>17</v>
      </c>
      <c r="D50" s="14">
        <f>D47*85/100-0.6</f>
        <v>63.224544410655646</v>
      </c>
    </row>
    <row r="51" spans="1:4" x14ac:dyDescent="0.2">
      <c r="A51" s="4" t="s">
        <v>15</v>
      </c>
      <c r="B51" s="4" t="s">
        <v>19</v>
      </c>
      <c r="C51" s="7"/>
      <c r="D51" s="14">
        <f>D49+D50</f>
        <v>160.98872890791878</v>
      </c>
    </row>
    <row r="52" spans="1:4" x14ac:dyDescent="0.2">
      <c r="A52" s="4" t="s">
        <v>18</v>
      </c>
      <c r="B52" s="4" t="s">
        <v>20</v>
      </c>
      <c r="C52" s="6">
        <v>0.1</v>
      </c>
      <c r="D52" s="14">
        <f>D51*10/100</f>
        <v>16.098872890791878</v>
      </c>
    </row>
    <row r="53" spans="1:4" x14ac:dyDescent="0.2">
      <c r="A53" s="4"/>
      <c r="B53" s="4"/>
      <c r="C53" s="7"/>
      <c r="D53" s="14"/>
    </row>
    <row r="54" spans="1:4" x14ac:dyDescent="0.2">
      <c r="A54" s="4" t="s">
        <v>24</v>
      </c>
      <c r="B54" s="4" t="s">
        <v>38</v>
      </c>
      <c r="C54" s="7" t="s">
        <v>29</v>
      </c>
      <c r="D54" s="14">
        <f>45/1000*24.95</f>
        <v>1.1227499999999999</v>
      </c>
    </row>
    <row r="55" spans="1:4" x14ac:dyDescent="0.2">
      <c r="A55" s="4"/>
      <c r="B55" s="4" t="s">
        <v>39</v>
      </c>
      <c r="C55" s="7" t="s">
        <v>29</v>
      </c>
      <c r="D55" s="14">
        <f>45/1000*0.06*1644.41</f>
        <v>4.4399069999999998</v>
      </c>
    </row>
    <row r="56" spans="1:4" x14ac:dyDescent="0.2">
      <c r="A56" s="4"/>
      <c r="B56" s="4" t="s">
        <v>37</v>
      </c>
      <c r="C56" s="7" t="s">
        <v>29</v>
      </c>
      <c r="D56" s="14">
        <f>45/1000*15.96</f>
        <v>0.71820000000000006</v>
      </c>
    </row>
    <row r="57" spans="1:4" x14ac:dyDescent="0.2">
      <c r="A57" s="4" t="s">
        <v>21</v>
      </c>
      <c r="B57" s="4" t="s">
        <v>22</v>
      </c>
      <c r="C57" s="7"/>
      <c r="D57" s="14">
        <f>D51+D52+D53+D54+D55+D56</f>
        <v>183.36845879871066</v>
      </c>
    </row>
    <row r="58" spans="1:4" x14ac:dyDescent="0.2">
      <c r="A58" s="4" t="s">
        <v>32</v>
      </c>
      <c r="B58" s="4" t="s">
        <v>31</v>
      </c>
      <c r="C58" s="10">
        <v>0.2</v>
      </c>
      <c r="D58" s="14">
        <f>D57*0.2</f>
        <v>36.673691759742134</v>
      </c>
    </row>
    <row r="59" spans="1:4" x14ac:dyDescent="0.2">
      <c r="A59" s="4"/>
      <c r="B59" s="4" t="s">
        <v>33</v>
      </c>
      <c r="C59" s="11" t="s">
        <v>34</v>
      </c>
      <c r="D59" s="15">
        <f>D57+D58</f>
        <v>220.04215055845279</v>
      </c>
    </row>
  </sheetData>
  <mergeCells count="3">
    <mergeCell ref="A5:D5"/>
    <mergeCell ref="A23:D23"/>
    <mergeCell ref="A42:D42"/>
  </mergeCells>
  <pageMargins left="0.7" right="0.7" top="0.75" bottom="0.75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подгон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Александровна</dc:creator>
  <cp:lastModifiedBy>Шитикова Ольга Владимировна</cp:lastModifiedBy>
  <cp:lastPrinted>2019-10-18T08:33:53Z</cp:lastPrinted>
  <dcterms:created xsi:type="dcterms:W3CDTF">2011-08-29T01:30:47Z</dcterms:created>
  <dcterms:modified xsi:type="dcterms:W3CDTF">2019-10-18T08:34:58Z</dcterms:modified>
</cp:coreProperties>
</file>